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xr:revisionPtr revIDLastSave="0" documentId="13_ncr:1_{02C33160-7648-42E2-8EB2-06E1841EBC4A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Budget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aEXe8GpPDRtKjREiqO/zrvp3n3fBz2iExN3MnkHdN98="/>
    </ext>
  </extLst>
</workbook>
</file>

<file path=xl/calcChain.xml><?xml version="1.0" encoding="utf-8"?>
<calcChain xmlns="http://schemas.openxmlformats.org/spreadsheetml/2006/main">
  <c r="I94" i="1" l="1"/>
  <c r="I62" i="1" s="1"/>
  <c r="I66" i="1"/>
  <c r="O59" i="1"/>
  <c r="H16" i="1" s="1"/>
  <c r="N59" i="1"/>
  <c r="N58" i="1"/>
  <c r="N57" i="1"/>
  <c r="N56" i="1"/>
  <c r="O54" i="1"/>
  <c r="L54" i="1"/>
  <c r="N54" i="1" s="1"/>
  <c r="N53" i="1"/>
  <c r="N52" i="1"/>
  <c r="N51" i="1"/>
  <c r="N50" i="1"/>
  <c r="N49" i="1"/>
  <c r="N48" i="1"/>
  <c r="N47" i="1"/>
  <c r="N46" i="1"/>
  <c r="N45" i="1"/>
  <c r="N44" i="1"/>
  <c r="O41" i="1"/>
  <c r="L41" i="1"/>
  <c r="N41" i="1" s="1"/>
  <c r="N40" i="1"/>
  <c r="N39" i="1"/>
  <c r="N38" i="1"/>
  <c r="N37" i="1"/>
  <c r="N36" i="1"/>
  <c r="N35" i="1"/>
  <c r="H35" i="1"/>
  <c r="N34" i="1"/>
  <c r="H34" i="1"/>
  <c r="N33" i="1"/>
  <c r="N32" i="1"/>
  <c r="H32" i="1"/>
  <c r="H31" i="1"/>
  <c r="O27" i="1"/>
  <c r="H27" i="1"/>
  <c r="O26" i="1"/>
  <c r="L26" i="1"/>
  <c r="N26" i="1" s="1"/>
  <c r="N25" i="1"/>
  <c r="N24" i="1"/>
  <c r="N23" i="1"/>
  <c r="N22" i="1"/>
  <c r="H21" i="1"/>
  <c r="O20" i="1"/>
  <c r="L20" i="1"/>
  <c r="N20" i="1" s="1"/>
  <c r="N19" i="1"/>
  <c r="N18" i="1"/>
  <c r="N17" i="1"/>
  <c r="N16" i="1"/>
  <c r="N15" i="1"/>
  <c r="H15" i="1"/>
  <c r="N14" i="1"/>
  <c r="N13" i="1"/>
  <c r="E13" i="1"/>
  <c r="N12" i="1"/>
  <c r="H12" i="1"/>
  <c r="N11" i="1"/>
  <c r="N10" i="1"/>
  <c r="H10" i="1"/>
  <c r="E10" i="1"/>
  <c r="E18" i="1" s="1"/>
  <c r="E24" i="1" s="1"/>
  <c r="E29" i="1" s="1"/>
  <c r="E37" i="1" s="1"/>
  <c r="E41" i="1" s="1"/>
  <c r="N9" i="1"/>
  <c r="H8" i="1"/>
  <c r="H7" i="1"/>
  <c r="H13" i="1" s="1"/>
  <c r="H18" i="1" l="1"/>
  <c r="H24" i="1" s="1"/>
  <c r="H29" i="1" s="1"/>
  <c r="H37" i="1" s="1"/>
  <c r="H41" i="1" s="1"/>
</calcChain>
</file>

<file path=xl/sharedStrings.xml><?xml version="1.0" encoding="utf-8"?>
<sst xmlns="http://schemas.openxmlformats.org/spreadsheetml/2006/main" count="89" uniqueCount="80">
  <si>
    <t>Företag:</t>
  </si>
  <si>
    <t>Tibro AIK</t>
  </si>
  <si>
    <t>Basår:</t>
  </si>
  <si>
    <t>Basår</t>
  </si>
  <si>
    <t>Faktor</t>
  </si>
  <si>
    <t>Belopp</t>
  </si>
  <si>
    <t>Budget</t>
  </si>
  <si>
    <t>Resultatbudget</t>
  </si>
  <si>
    <t>Styrelsens förslag</t>
  </si>
  <si>
    <t xml:space="preserve">Kontonamn </t>
  </si>
  <si>
    <t>Prel utfall</t>
  </si>
  <si>
    <t xml:space="preserve">Budget </t>
  </si>
  <si>
    <t>Skillnad</t>
  </si>
  <si>
    <t>Nettoomsättning</t>
  </si>
  <si>
    <t>utfall/budget</t>
  </si>
  <si>
    <t>Övriga intäkter</t>
  </si>
  <si>
    <t>Intäkter</t>
  </si>
  <si>
    <t>Entre</t>
  </si>
  <si>
    <t>Rörelsens intäkter</t>
  </si>
  <si>
    <t>Livestream Matcher</t>
  </si>
  <si>
    <t>Träningsavgifter</t>
  </si>
  <si>
    <t xml:space="preserve">Rörelsekostnader </t>
  </si>
  <si>
    <t>Övriga Intäkter</t>
  </si>
  <si>
    <t>Bruttomarginal</t>
  </si>
  <si>
    <t>Idrottsarrangemang</t>
  </si>
  <si>
    <t>Sponsorintäkter</t>
  </si>
  <si>
    <t>Övriga externa kostnader</t>
  </si>
  <si>
    <t>Bingolotto</t>
  </si>
  <si>
    <t>Personalkostnader</t>
  </si>
  <si>
    <t>Andra Aktiviteter</t>
  </si>
  <si>
    <t>Ravelli</t>
  </si>
  <si>
    <t>Rörelseres före avskrivning</t>
  </si>
  <si>
    <t>Kiosk</t>
  </si>
  <si>
    <t>Möbelförsäljning</t>
  </si>
  <si>
    <t>Avskrivning immateriella</t>
  </si>
  <si>
    <t xml:space="preserve">Netto Omsättning </t>
  </si>
  <si>
    <t>Avskrivning byggnad</t>
  </si>
  <si>
    <t>Avskrivning inventarier</t>
  </si>
  <si>
    <t>Kommunala Bidrag</t>
  </si>
  <si>
    <t>Statliga Bidrag</t>
  </si>
  <si>
    <t>Rörelseresultat</t>
  </si>
  <si>
    <t>Medlemsavgifter</t>
  </si>
  <si>
    <t>Hyresintäkter</t>
  </si>
  <si>
    <t>Ränteintäkter</t>
  </si>
  <si>
    <t>Räntekostnader</t>
  </si>
  <si>
    <t>Summa Intäkter</t>
  </si>
  <si>
    <t>Nettoresultat</t>
  </si>
  <si>
    <t>Extraordinära intäkter</t>
  </si>
  <si>
    <t xml:space="preserve">Rörelsenskostnader </t>
  </si>
  <si>
    <t>Extraordinära kostnader</t>
  </si>
  <si>
    <t>Plan/hallhyra</t>
  </si>
  <si>
    <t>Materialkostnader</t>
  </si>
  <si>
    <t>Förändr periodiseringsfonder</t>
  </si>
  <si>
    <t>Domararvode</t>
  </si>
  <si>
    <t>Förändr övriga dispositioner</t>
  </si>
  <si>
    <t xml:space="preserve">Övriga Kostnader </t>
  </si>
  <si>
    <t xml:space="preserve">Inköp Kiosk </t>
  </si>
  <si>
    <t>Resultat före skatt</t>
  </si>
  <si>
    <t>Matchställ</t>
  </si>
  <si>
    <t xml:space="preserve">Ledarkläder </t>
  </si>
  <si>
    <t>Skatt</t>
  </si>
  <si>
    <t>Träningställ Senior</t>
  </si>
  <si>
    <t xml:space="preserve">Kostnad Möbelförsäljning </t>
  </si>
  <si>
    <t>Redovisat resultat</t>
  </si>
  <si>
    <t>Summa Rörelsekostnader</t>
  </si>
  <si>
    <t>Övriga Externa Kostnader</t>
  </si>
  <si>
    <t>Lokalhyra</t>
  </si>
  <si>
    <t xml:space="preserve">Kontormaterial </t>
  </si>
  <si>
    <t>Postbefodran</t>
  </si>
  <si>
    <t>Företagsförsäkring</t>
  </si>
  <si>
    <t xml:space="preserve">Sammanträdeskostnader </t>
  </si>
  <si>
    <t>Redovisningtjänster</t>
  </si>
  <si>
    <t>IT-tjänster</t>
  </si>
  <si>
    <t xml:space="preserve">Bankkostnader </t>
  </si>
  <si>
    <t>Föreningavgifter</t>
  </si>
  <si>
    <t xml:space="preserve">Övriga Externa kostnader </t>
  </si>
  <si>
    <t xml:space="preserve">Löner Tränare </t>
  </si>
  <si>
    <t xml:space="preserve">Arvode Övriga Senior </t>
  </si>
  <si>
    <t xml:space="preserve">Bilersättning </t>
  </si>
  <si>
    <t xml:space="preserve">Summa Personalkostnader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</si>
</sst>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r&quot;_-;\-* #,##0.00\ &quot;kr&quot;_-;_-* &quot;-&quot;??\ &quot;kr&quot;_-;_-@"/>
    <numFmt numFmtId="165" formatCode="0.0%"/>
  </numFmts>
  <fonts count="15" x14ac:knownFonts="1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Arial"/>
    </font>
    <font>
      <sz val="11"/>
      <color rgb="FFFF0000"/>
      <name val="Arial"/>
    </font>
    <font>
      <sz val="8"/>
      <color rgb="FF000000"/>
      <name val="Arial"/>
    </font>
    <font>
      <sz val="12"/>
      <color theme="1"/>
      <name val="Calibri"/>
    </font>
    <font>
      <b/>
      <sz val="12"/>
      <color theme="1"/>
      <name val="Calibri"/>
    </font>
    <font>
      <sz val="10"/>
      <color theme="1"/>
      <name val="Arial"/>
    </font>
    <font>
      <b/>
      <sz val="12"/>
      <color theme="1"/>
      <name val="Arial"/>
    </font>
    <font>
      <sz val="12"/>
      <color rgb="FFFF0000"/>
      <name val="Calibri"/>
    </font>
    <font>
      <b/>
      <sz val="12"/>
      <color theme="1"/>
      <name val="Bookman Old Style"/>
    </font>
    <font>
      <sz val="11"/>
      <color theme="1"/>
      <name val="Arial"/>
    </font>
    <font>
      <sz val="10"/>
      <color rgb="FFFF0000"/>
      <name val="Arial"/>
    </font>
    <font>
      <b/>
      <sz val="11"/>
      <color theme="1"/>
      <name val="Arial"/>
    </font>
    <font>
      <sz val="10"/>
      <color rgb="FFD8D8D8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/>
    <xf numFmtId="0" fontId="2" fillId="3" borderId="2" xfId="0" applyFont="1" applyFill="1" applyBorder="1"/>
    <xf numFmtId="0" fontId="3" fillId="3" borderId="3" xfId="0" applyFont="1" applyFill="1" applyBorder="1"/>
    <xf numFmtId="0" fontId="2" fillId="3" borderId="3" xfId="0" applyFont="1" applyFill="1" applyBorder="1"/>
    <xf numFmtId="0" fontId="1" fillId="3" borderId="4" xfId="0" applyFont="1" applyFill="1" applyBorder="1"/>
    <xf numFmtId="0" fontId="2" fillId="3" borderId="5" xfId="0" applyFont="1" applyFill="1" applyBorder="1"/>
    <xf numFmtId="0" fontId="3" fillId="3" borderId="6" xfId="0" applyFont="1" applyFill="1" applyBorder="1" applyAlignment="1">
      <alignment horizontal="left"/>
    </xf>
    <xf numFmtId="0" fontId="2" fillId="3" borderId="6" xfId="0" applyFont="1" applyFill="1" applyBorder="1"/>
    <xf numFmtId="14" fontId="4" fillId="3" borderId="7" xfId="0" applyNumberFormat="1" applyFont="1" applyFill="1" applyBorder="1"/>
    <xf numFmtId="0" fontId="5" fillId="0" borderId="0" xfId="0" applyFont="1"/>
    <xf numFmtId="0" fontId="6" fillId="0" borderId="0" xfId="0" applyFont="1"/>
    <xf numFmtId="0" fontId="1" fillId="3" borderId="8" xfId="0" applyFont="1" applyFill="1" applyBorder="1"/>
    <xf numFmtId="0" fontId="1" fillId="3" borderId="9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right"/>
    </xf>
    <xf numFmtId="0" fontId="8" fillId="3" borderId="10" xfId="0" applyFont="1" applyFill="1" applyBorder="1"/>
    <xf numFmtId="0" fontId="1" fillId="3" borderId="10" xfId="0" applyFont="1" applyFill="1" applyBorder="1"/>
    <xf numFmtId="0" fontId="8" fillId="3" borderId="11" xfId="0" applyFont="1" applyFill="1" applyBorder="1"/>
    <xf numFmtId="0" fontId="9" fillId="0" borderId="0" xfId="0" applyFont="1"/>
    <xf numFmtId="0" fontId="1" fillId="3" borderId="9" xfId="0" applyFont="1" applyFill="1" applyBorder="1"/>
    <xf numFmtId="164" fontId="10" fillId="0" borderId="0" xfId="0" applyNumberFormat="1" applyFont="1"/>
    <xf numFmtId="0" fontId="10" fillId="0" borderId="0" xfId="0" applyFont="1" applyAlignment="1">
      <alignment horizontal="right"/>
    </xf>
    <xf numFmtId="0" fontId="11" fillId="3" borderId="8" xfId="0" applyFont="1" applyFill="1" applyBorder="1"/>
    <xf numFmtId="3" fontId="3" fillId="3" borderId="9" xfId="0" applyNumberFormat="1" applyFont="1" applyFill="1" applyBorder="1"/>
    <xf numFmtId="2" fontId="12" fillId="3" borderId="8" xfId="0" applyNumberFormat="1" applyFont="1" applyFill="1" applyBorder="1"/>
    <xf numFmtId="3" fontId="12" fillId="3" borderId="8" xfId="0" applyNumberFormat="1" applyFont="1" applyFill="1" applyBorder="1"/>
    <xf numFmtId="3" fontId="11" fillId="3" borderId="9" xfId="0" applyNumberFormat="1" applyFont="1" applyFill="1" applyBorder="1"/>
    <xf numFmtId="164" fontId="5" fillId="0" borderId="0" xfId="0" applyNumberFormat="1" applyFont="1"/>
    <xf numFmtId="0" fontId="10" fillId="0" borderId="0" xfId="0" applyFont="1"/>
    <xf numFmtId="0" fontId="11" fillId="3" borderId="12" xfId="0" applyFont="1" applyFill="1" applyBorder="1"/>
    <xf numFmtId="0" fontId="1" fillId="3" borderId="12" xfId="0" applyFont="1" applyFill="1" applyBorder="1"/>
    <xf numFmtId="3" fontId="3" fillId="3" borderId="13" xfId="0" applyNumberFormat="1" applyFont="1" applyFill="1" applyBorder="1"/>
    <xf numFmtId="2" fontId="12" fillId="3" borderId="12" xfId="0" applyNumberFormat="1" applyFont="1" applyFill="1" applyBorder="1"/>
    <xf numFmtId="3" fontId="12" fillId="3" borderId="12" xfId="0" applyNumberFormat="1" applyFont="1" applyFill="1" applyBorder="1"/>
    <xf numFmtId="3" fontId="11" fillId="3" borderId="13" xfId="0" applyNumberFormat="1" applyFont="1" applyFill="1" applyBorder="1"/>
    <xf numFmtId="164" fontId="6" fillId="0" borderId="14" xfId="0" applyNumberFormat="1" applyFont="1" applyBorder="1"/>
    <xf numFmtId="164" fontId="5" fillId="0" borderId="15" xfId="0" applyNumberFormat="1" applyFont="1" applyBorder="1"/>
    <xf numFmtId="0" fontId="13" fillId="3" borderId="8" xfId="0" applyFont="1" applyFill="1" applyBorder="1"/>
    <xf numFmtId="0" fontId="7" fillId="3" borderId="16" xfId="0" applyFont="1" applyFill="1" applyBorder="1"/>
    <xf numFmtId="0" fontId="7" fillId="3" borderId="6" xfId="0" applyFont="1" applyFill="1" applyBorder="1"/>
    <xf numFmtId="165" fontId="7" fillId="3" borderId="15" xfId="0" applyNumberFormat="1" applyFont="1" applyFill="1" applyBorder="1"/>
    <xf numFmtId="164" fontId="5" fillId="0" borderId="17" xfId="0" applyNumberFormat="1" applyFont="1" applyBorder="1"/>
    <xf numFmtId="164" fontId="6" fillId="0" borderId="0" xfId="0" applyNumberFormat="1" applyFont="1"/>
    <xf numFmtId="164" fontId="6" fillId="0" borderId="15" xfId="0" applyNumberFormat="1" applyFont="1" applyBorder="1"/>
    <xf numFmtId="0" fontId="5" fillId="0" borderId="15" xfId="0" applyFont="1" applyBorder="1"/>
    <xf numFmtId="0" fontId="6" fillId="0" borderId="17" xfId="0" applyFont="1" applyBorder="1"/>
    <xf numFmtId="164" fontId="6" fillId="0" borderId="17" xfId="0" applyNumberFormat="1" applyFont="1" applyBorder="1"/>
    <xf numFmtId="0" fontId="11" fillId="3" borderId="13" xfId="0" applyFont="1" applyFill="1" applyBorder="1"/>
    <xf numFmtId="0" fontId="1" fillId="3" borderId="13" xfId="0" applyFont="1" applyFill="1" applyBorder="1"/>
    <xf numFmtId="0" fontId="1" fillId="2" borderId="8" xfId="0" applyFont="1" applyFill="1" applyBorder="1"/>
    <xf numFmtId="0" fontId="1" fillId="0" borderId="14" xfId="0" applyFont="1" applyBorder="1"/>
    <xf numFmtId="0" fontId="1" fillId="2" borderId="12" xfId="0" applyFont="1" applyFill="1" applyBorder="1"/>
    <xf numFmtId="0" fontId="11" fillId="3" borderId="3" xfId="0" applyFont="1" applyFill="1" applyBorder="1"/>
    <xf numFmtId="0" fontId="1" fillId="3" borderId="1" xfId="0" applyFont="1" applyFill="1" applyBorder="1"/>
    <xf numFmtId="0" fontId="11" fillId="3" borderId="6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right"/>
    </xf>
    <xf numFmtId="0" fontId="7" fillId="3" borderId="9" xfId="0" applyFont="1" applyFill="1" applyBorder="1"/>
    <xf numFmtId="3" fontId="14" fillId="2" borderId="1" xfId="0" applyNumberFormat="1" applyFont="1" applyFill="1" applyBorder="1"/>
    <xf numFmtId="0" fontId="12" fillId="3" borderId="8" xfId="0" applyFont="1" applyFill="1" applyBorder="1" applyAlignment="1">
      <alignment horizontal="center"/>
    </xf>
    <xf numFmtId="0" fontId="13" fillId="3" borderId="10" xfId="0" applyFont="1" applyFill="1" applyBorder="1"/>
    <xf numFmtId="3" fontId="11" fillId="3" borderId="11" xfId="0" applyNumberFormat="1" applyFont="1" applyFill="1" applyBorder="1"/>
    <xf numFmtId="0" fontId="11" fillId="3" borderId="9" xfId="0" applyFont="1" applyFill="1" applyBorder="1"/>
    <xf numFmtId="0" fontId="12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0"/>
  <sheetViews>
    <sheetView tabSelected="1" topLeftCell="A10" workbookViewId="0"/>
  </sheetViews>
  <sheetFormatPr defaultColWidth="14.42578125" defaultRowHeight="15" customHeight="1" x14ac:dyDescent="0.25"/>
  <cols>
    <col min="1" max="4" width="8.7109375" customWidth="1"/>
    <col min="5" max="5" width="10.140625" customWidth="1"/>
    <col min="6" max="7" width="8.7109375" customWidth="1"/>
    <col min="8" max="8" width="10.7109375" customWidth="1"/>
    <col min="9" max="9" width="0.140625" customWidth="1"/>
    <col min="10" max="10" width="8.7109375" customWidth="1"/>
    <col min="11" max="11" width="25.42578125" customWidth="1"/>
    <col min="12" max="12" width="20" customWidth="1"/>
    <col min="13" max="13" width="13.140625" customWidth="1"/>
    <col min="14" max="14" width="19.140625" customWidth="1"/>
    <col min="15" max="15" width="17.85546875" customWidth="1"/>
    <col min="16" max="16" width="15" customWidth="1"/>
    <col min="17" max="26" width="8.7109375" customWidth="1"/>
  </cols>
  <sheetData>
    <row r="1" spans="1:21" ht="14.25" customHeight="1" x14ac:dyDescent="0.25">
      <c r="I1" s="1"/>
    </row>
    <row r="2" spans="1:21" ht="14.25" customHeight="1" x14ac:dyDescent="0.25">
      <c r="A2" s="2" t="s">
        <v>0</v>
      </c>
      <c r="B2" s="3" t="s">
        <v>1</v>
      </c>
      <c r="C2" s="4"/>
      <c r="D2" s="4"/>
      <c r="E2" s="4"/>
      <c r="F2" s="4"/>
      <c r="G2" s="4"/>
      <c r="H2" s="5"/>
      <c r="I2" s="1"/>
    </row>
    <row r="3" spans="1:21" ht="14.25" customHeight="1" x14ac:dyDescent="0.25">
      <c r="A3" s="6" t="s">
        <v>2</v>
      </c>
      <c r="B3" s="7">
        <v>2025</v>
      </c>
      <c r="C3" s="8"/>
      <c r="D3" s="8"/>
      <c r="E3" s="8"/>
      <c r="F3" s="8"/>
      <c r="G3" s="8"/>
      <c r="H3" s="9"/>
      <c r="I3" s="1"/>
      <c r="L3" s="10"/>
      <c r="M3" s="11"/>
      <c r="N3" s="10"/>
      <c r="O3" s="10"/>
      <c r="P3" s="10"/>
      <c r="Q3" s="10"/>
      <c r="R3" s="10"/>
      <c r="S3" s="10"/>
      <c r="T3" s="10"/>
      <c r="U3" s="10"/>
    </row>
    <row r="4" spans="1:21" ht="14.25" customHeight="1" x14ac:dyDescent="0.25">
      <c r="A4" s="12"/>
      <c r="B4" s="12"/>
      <c r="C4" s="12"/>
      <c r="D4" s="12"/>
      <c r="E4" s="13" t="s">
        <v>3</v>
      </c>
      <c r="F4" s="14" t="s">
        <v>4</v>
      </c>
      <c r="G4" s="14" t="s">
        <v>5</v>
      </c>
      <c r="H4" s="13" t="s">
        <v>6</v>
      </c>
      <c r="I4" s="1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4.25" customHeight="1" x14ac:dyDescent="0.25">
      <c r="A5" s="15" t="s">
        <v>7</v>
      </c>
      <c r="B5" s="16"/>
      <c r="C5" s="16"/>
      <c r="D5" s="16"/>
      <c r="E5" s="17">
        <v>2025</v>
      </c>
      <c r="F5" s="16"/>
      <c r="G5" s="16"/>
      <c r="H5" s="17">
        <v>2026</v>
      </c>
      <c r="I5" s="1"/>
      <c r="L5" s="10"/>
      <c r="M5" s="10"/>
      <c r="N5" s="10"/>
      <c r="O5" s="18" t="s">
        <v>8</v>
      </c>
      <c r="P5" s="10"/>
      <c r="Q5" s="10"/>
      <c r="R5" s="10"/>
      <c r="S5" s="10"/>
      <c r="T5" s="10"/>
      <c r="U5" s="10"/>
    </row>
    <row r="6" spans="1:21" ht="14.25" customHeight="1" x14ac:dyDescent="0.25">
      <c r="A6" s="12"/>
      <c r="B6" s="12"/>
      <c r="C6" s="12"/>
      <c r="D6" s="12"/>
      <c r="E6" s="19"/>
      <c r="F6" s="12"/>
      <c r="G6" s="12"/>
      <c r="H6" s="19"/>
      <c r="I6" s="1"/>
      <c r="K6" s="20" t="s">
        <v>9</v>
      </c>
      <c r="L6" s="21" t="s">
        <v>10</v>
      </c>
      <c r="M6" s="21" t="s">
        <v>11</v>
      </c>
      <c r="N6" s="21" t="s">
        <v>12</v>
      </c>
      <c r="O6" s="21" t="s">
        <v>6</v>
      </c>
    </row>
    <row r="7" spans="1:21" ht="14.25" customHeight="1" x14ac:dyDescent="0.25">
      <c r="A7" s="22" t="s">
        <v>13</v>
      </c>
      <c r="B7" s="12"/>
      <c r="C7" s="12"/>
      <c r="D7" s="12"/>
      <c r="E7" s="23"/>
      <c r="F7" s="24">
        <v>1</v>
      </c>
      <c r="G7" s="25">
        <v>0</v>
      </c>
      <c r="H7" s="26">
        <f>O20</f>
        <v>917150</v>
      </c>
      <c r="I7" s="1"/>
      <c r="K7" s="27"/>
      <c r="L7" s="28">
        <v>2025</v>
      </c>
      <c r="M7" s="28"/>
      <c r="N7" s="21" t="s">
        <v>14</v>
      </c>
      <c r="O7" s="28">
        <v>2026</v>
      </c>
    </row>
    <row r="8" spans="1:21" ht="14.25" customHeight="1" x14ac:dyDescent="0.25">
      <c r="A8" s="29" t="s">
        <v>15</v>
      </c>
      <c r="B8" s="30"/>
      <c r="C8" s="30"/>
      <c r="D8" s="30"/>
      <c r="E8" s="31"/>
      <c r="F8" s="32">
        <v>1</v>
      </c>
      <c r="G8" s="33">
        <v>0</v>
      </c>
      <c r="H8" s="34">
        <f>O26</f>
        <v>196000</v>
      </c>
      <c r="I8" s="1"/>
      <c r="K8" s="35" t="s">
        <v>16</v>
      </c>
      <c r="L8" s="10"/>
      <c r="M8" s="10"/>
      <c r="N8" s="10"/>
      <c r="O8" s="10"/>
    </row>
    <row r="9" spans="1:21" ht="14.25" customHeight="1" x14ac:dyDescent="0.25">
      <c r="A9" s="22"/>
      <c r="B9" s="12"/>
      <c r="C9" s="12"/>
      <c r="D9" s="12"/>
      <c r="E9" s="26"/>
      <c r="F9" s="12"/>
      <c r="G9" s="12"/>
      <c r="H9" s="26"/>
      <c r="I9" s="1"/>
      <c r="K9" s="27" t="s">
        <v>17</v>
      </c>
      <c r="L9" s="36">
        <v>12595</v>
      </c>
      <c r="M9" s="36"/>
      <c r="N9" s="36">
        <f t="shared" ref="N9:N20" si="0">L9-M9</f>
        <v>12595</v>
      </c>
      <c r="O9" s="36">
        <v>12000</v>
      </c>
    </row>
    <row r="10" spans="1:21" ht="14.25" customHeight="1" x14ac:dyDescent="0.25">
      <c r="A10" s="37" t="s">
        <v>18</v>
      </c>
      <c r="B10" s="12"/>
      <c r="C10" s="12"/>
      <c r="D10" s="12"/>
      <c r="E10" s="26">
        <f>+E7+E8</f>
        <v>0</v>
      </c>
      <c r="F10" s="12"/>
      <c r="G10" s="12"/>
      <c r="H10" s="26">
        <f>+H7+H8</f>
        <v>1113150</v>
      </c>
      <c r="I10" s="1"/>
      <c r="K10" s="27" t="s">
        <v>19</v>
      </c>
      <c r="L10" s="36">
        <v>151</v>
      </c>
      <c r="M10" s="36"/>
      <c r="N10" s="36">
        <f t="shared" si="0"/>
        <v>151</v>
      </c>
      <c r="O10" s="36">
        <v>150</v>
      </c>
    </row>
    <row r="11" spans="1:21" ht="14.25" customHeight="1" x14ac:dyDescent="0.25">
      <c r="A11" s="22"/>
      <c r="B11" s="12"/>
      <c r="C11" s="12"/>
      <c r="D11" s="12"/>
      <c r="E11" s="26"/>
      <c r="F11" s="12"/>
      <c r="G11" s="12"/>
      <c r="H11" s="26"/>
      <c r="I11" s="1"/>
      <c r="K11" s="27" t="s">
        <v>20</v>
      </c>
      <c r="L11" s="36">
        <v>96898</v>
      </c>
      <c r="M11" s="36"/>
      <c r="N11" s="36">
        <f t="shared" si="0"/>
        <v>96898</v>
      </c>
      <c r="O11" s="36">
        <v>100000</v>
      </c>
    </row>
    <row r="12" spans="1:21" ht="14.25" customHeight="1" x14ac:dyDescent="0.25">
      <c r="A12" s="22" t="s">
        <v>21</v>
      </c>
      <c r="B12" s="12"/>
      <c r="C12" s="12"/>
      <c r="D12" s="12"/>
      <c r="E12" s="23">
        <v>0</v>
      </c>
      <c r="F12" s="24">
        <v>1</v>
      </c>
      <c r="G12" s="25">
        <v>0</v>
      </c>
      <c r="H12" s="26">
        <f>O41</f>
        <v>-493000</v>
      </c>
      <c r="I12" s="1"/>
      <c r="K12" s="27" t="s">
        <v>22</v>
      </c>
      <c r="L12" s="36">
        <v>3200</v>
      </c>
      <c r="M12" s="36"/>
      <c r="N12" s="36">
        <f t="shared" si="0"/>
        <v>3200</v>
      </c>
      <c r="O12" s="36">
        <v>5000</v>
      </c>
    </row>
    <row r="13" spans="1:21" ht="14.25" customHeight="1" x14ac:dyDescent="0.25">
      <c r="A13" s="38" t="s">
        <v>23</v>
      </c>
      <c r="B13" s="39"/>
      <c r="C13" s="39"/>
      <c r="D13" s="39"/>
      <c r="E13" s="40">
        <f>IF(E7=0,0,(E7+E12)/E7)</f>
        <v>0</v>
      </c>
      <c r="F13" s="39"/>
      <c r="G13" s="39"/>
      <c r="H13" s="40">
        <f>IF(H7=0,0,(H7+H12)/H7)</f>
        <v>0.46246524559777574</v>
      </c>
      <c r="I13" s="1"/>
      <c r="K13" s="27" t="s">
        <v>24</v>
      </c>
      <c r="L13" s="36">
        <v>33500</v>
      </c>
      <c r="M13" s="36"/>
      <c r="N13" s="36">
        <f t="shared" si="0"/>
        <v>33500</v>
      </c>
      <c r="O13" s="36">
        <v>33500</v>
      </c>
    </row>
    <row r="14" spans="1:21" ht="14.25" customHeight="1" x14ac:dyDescent="0.25">
      <c r="A14" s="22"/>
      <c r="B14" s="12"/>
      <c r="C14" s="12"/>
      <c r="D14" s="12"/>
      <c r="E14" s="23"/>
      <c r="F14" s="12"/>
      <c r="G14" s="12"/>
      <c r="H14" s="26"/>
      <c r="I14" s="1"/>
      <c r="K14" s="27" t="s">
        <v>25</v>
      </c>
      <c r="L14" s="36">
        <v>199861</v>
      </c>
      <c r="M14" s="36"/>
      <c r="N14" s="36">
        <f t="shared" si="0"/>
        <v>199861</v>
      </c>
      <c r="O14" s="36">
        <v>150000</v>
      </c>
    </row>
    <row r="15" spans="1:21" ht="14.25" customHeight="1" x14ac:dyDescent="0.25">
      <c r="A15" s="22" t="s">
        <v>26</v>
      </c>
      <c r="B15" s="12"/>
      <c r="C15" s="12"/>
      <c r="D15" s="12"/>
      <c r="E15" s="23">
        <v>0</v>
      </c>
      <c r="F15" s="24">
        <v>1</v>
      </c>
      <c r="G15" s="25">
        <v>0</v>
      </c>
      <c r="H15" s="26">
        <f>O54</f>
        <v>-214500</v>
      </c>
      <c r="I15" s="1"/>
      <c r="K15" s="27" t="s">
        <v>27</v>
      </c>
      <c r="L15" s="36">
        <v>1372</v>
      </c>
      <c r="M15" s="36"/>
      <c r="N15" s="36">
        <f t="shared" si="0"/>
        <v>1372</v>
      </c>
      <c r="O15" s="36">
        <v>1500</v>
      </c>
    </row>
    <row r="16" spans="1:21" ht="14.25" customHeight="1" x14ac:dyDescent="0.25">
      <c r="A16" s="29" t="s">
        <v>28</v>
      </c>
      <c r="B16" s="30"/>
      <c r="C16" s="30"/>
      <c r="D16" s="30"/>
      <c r="E16" s="31">
        <v>0</v>
      </c>
      <c r="F16" s="32">
        <v>1</v>
      </c>
      <c r="G16" s="33">
        <v>0</v>
      </c>
      <c r="H16" s="34">
        <f>O59</f>
        <v>-140800</v>
      </c>
      <c r="I16" s="1"/>
      <c r="K16" s="27" t="s">
        <v>29</v>
      </c>
      <c r="L16" s="36">
        <v>19349</v>
      </c>
      <c r="M16" s="36"/>
      <c r="N16" s="36">
        <f t="shared" si="0"/>
        <v>19349</v>
      </c>
      <c r="O16" s="36">
        <v>5000</v>
      </c>
    </row>
    <row r="17" spans="1:15" ht="14.25" customHeight="1" x14ac:dyDescent="0.25">
      <c r="A17" s="22"/>
      <c r="B17" s="12"/>
      <c r="C17" s="12"/>
      <c r="D17" s="12"/>
      <c r="E17" s="26"/>
      <c r="F17" s="12"/>
      <c r="G17" s="12"/>
      <c r="H17" s="26"/>
      <c r="I17" s="1"/>
      <c r="K17" s="27" t="s">
        <v>30</v>
      </c>
      <c r="L17" s="41">
        <v>90860</v>
      </c>
      <c r="M17" s="41"/>
      <c r="N17" s="36">
        <f t="shared" si="0"/>
        <v>90860</v>
      </c>
      <c r="O17" s="41">
        <v>90000</v>
      </c>
    </row>
    <row r="18" spans="1:15" ht="14.25" customHeight="1" x14ac:dyDescent="0.25">
      <c r="A18" s="37" t="s">
        <v>31</v>
      </c>
      <c r="B18" s="12"/>
      <c r="C18" s="12"/>
      <c r="D18" s="12"/>
      <c r="E18" s="26">
        <f>+E10+E12+E15+E16</f>
        <v>0</v>
      </c>
      <c r="F18" s="12"/>
      <c r="G18" s="12"/>
      <c r="H18" s="26">
        <f>SUM(H10:H16)</f>
        <v>264850.46246524563</v>
      </c>
      <c r="I18" s="1"/>
      <c r="K18" s="27" t="s">
        <v>32</v>
      </c>
      <c r="L18" s="36">
        <v>114705</v>
      </c>
      <c r="M18" s="36"/>
      <c r="N18" s="36">
        <f t="shared" si="0"/>
        <v>114705</v>
      </c>
      <c r="O18" s="36">
        <v>120000</v>
      </c>
    </row>
    <row r="19" spans="1:15" ht="14.25" customHeight="1" x14ac:dyDescent="0.25">
      <c r="A19" s="22"/>
      <c r="B19" s="12"/>
      <c r="C19" s="12"/>
      <c r="D19" s="12"/>
      <c r="E19" s="26"/>
      <c r="F19" s="12"/>
      <c r="G19" s="12"/>
      <c r="H19" s="26"/>
      <c r="I19" s="1"/>
      <c r="K19" s="27" t="s">
        <v>33</v>
      </c>
      <c r="L19" s="36">
        <v>368940</v>
      </c>
      <c r="M19" s="36"/>
      <c r="N19" s="36">
        <f t="shared" si="0"/>
        <v>368940</v>
      </c>
      <c r="O19" s="36">
        <v>400000</v>
      </c>
    </row>
    <row r="20" spans="1:15" ht="14.25" customHeight="1" x14ac:dyDescent="0.25">
      <c r="A20" s="22" t="s">
        <v>34</v>
      </c>
      <c r="B20" s="12"/>
      <c r="C20" s="12"/>
      <c r="D20" s="12"/>
      <c r="E20" s="23">
        <v>0</v>
      </c>
      <c r="F20" s="24">
        <v>1</v>
      </c>
      <c r="G20" s="25">
        <v>0</v>
      </c>
      <c r="H20" s="26">
        <v>0</v>
      </c>
      <c r="I20" s="1"/>
      <c r="K20" s="42" t="s">
        <v>35</v>
      </c>
      <c r="L20" s="43">
        <f>SUM(L9:L19)</f>
        <v>941431</v>
      </c>
      <c r="M20" s="43"/>
      <c r="N20" s="43">
        <f t="shared" si="0"/>
        <v>941431</v>
      </c>
      <c r="O20" s="43">
        <f>SUM(O9:O19)</f>
        <v>917150</v>
      </c>
    </row>
    <row r="21" spans="1:15" ht="14.25" customHeight="1" x14ac:dyDescent="0.25">
      <c r="A21" s="22" t="s">
        <v>36</v>
      </c>
      <c r="B21" s="12"/>
      <c r="C21" s="12"/>
      <c r="D21" s="12"/>
      <c r="E21" s="23">
        <v>0</v>
      </c>
      <c r="F21" s="24">
        <v>1</v>
      </c>
      <c r="G21" s="25">
        <v>0</v>
      </c>
      <c r="H21" s="26">
        <f>+E21*F21+G21</f>
        <v>0</v>
      </c>
      <c r="I21" s="1"/>
    </row>
    <row r="22" spans="1:15" ht="14.25" customHeight="1" x14ac:dyDescent="0.25">
      <c r="A22" s="29" t="s">
        <v>37</v>
      </c>
      <c r="B22" s="30"/>
      <c r="C22" s="30"/>
      <c r="D22" s="30"/>
      <c r="E22" s="31">
        <v>0</v>
      </c>
      <c r="F22" s="32">
        <v>1</v>
      </c>
      <c r="G22" s="33">
        <v>0</v>
      </c>
      <c r="H22" s="34">
        <v>0</v>
      </c>
      <c r="I22" s="1"/>
      <c r="K22" s="27" t="s">
        <v>38</v>
      </c>
      <c r="L22" s="36">
        <v>34172</v>
      </c>
      <c r="M22" s="36"/>
      <c r="N22" s="36">
        <f t="shared" ref="N22:N26" si="1">L22-M22</f>
        <v>34172</v>
      </c>
      <c r="O22" s="36">
        <v>40000</v>
      </c>
    </row>
    <row r="23" spans="1:15" ht="14.25" customHeight="1" x14ac:dyDescent="0.25">
      <c r="A23" s="22"/>
      <c r="B23" s="12"/>
      <c r="C23" s="12"/>
      <c r="D23" s="12"/>
      <c r="E23" s="26"/>
      <c r="F23" s="12"/>
      <c r="G23" s="12"/>
      <c r="H23" s="26"/>
      <c r="I23" s="1"/>
      <c r="K23" s="27" t="s">
        <v>39</v>
      </c>
      <c r="L23" s="36">
        <v>38358</v>
      </c>
      <c r="M23" s="44"/>
      <c r="N23" s="36">
        <f t="shared" si="1"/>
        <v>38358</v>
      </c>
      <c r="O23" s="36">
        <v>70000</v>
      </c>
    </row>
    <row r="24" spans="1:15" ht="14.25" customHeight="1" x14ac:dyDescent="0.25">
      <c r="A24" s="37" t="s">
        <v>40</v>
      </c>
      <c r="B24" s="12"/>
      <c r="C24" s="12"/>
      <c r="D24" s="12"/>
      <c r="E24" s="26">
        <f>SUM(E18:E22)</f>
        <v>0</v>
      </c>
      <c r="F24" s="12"/>
      <c r="G24" s="12"/>
      <c r="H24" s="26">
        <f>SUM(H18:H22)</f>
        <v>264850.46246524563</v>
      </c>
      <c r="I24" s="1"/>
      <c r="K24" s="27" t="s">
        <v>41</v>
      </c>
      <c r="L24" s="36">
        <v>62300</v>
      </c>
      <c r="M24" s="44"/>
      <c r="N24" s="36">
        <f t="shared" si="1"/>
        <v>62300</v>
      </c>
      <c r="O24" s="36">
        <v>75000</v>
      </c>
    </row>
    <row r="25" spans="1:15" ht="14.25" customHeight="1" x14ac:dyDescent="0.25">
      <c r="A25" s="22"/>
      <c r="B25" s="12"/>
      <c r="C25" s="12"/>
      <c r="D25" s="12"/>
      <c r="E25" s="26"/>
      <c r="F25" s="12"/>
      <c r="G25" s="12"/>
      <c r="H25" s="26"/>
      <c r="I25" s="1"/>
      <c r="K25" s="27" t="s">
        <v>42</v>
      </c>
      <c r="L25" s="36">
        <v>36000</v>
      </c>
      <c r="M25" s="36"/>
      <c r="N25" s="36">
        <f t="shared" si="1"/>
        <v>36000</v>
      </c>
      <c r="O25" s="36">
        <v>11000</v>
      </c>
    </row>
    <row r="26" spans="1:15" ht="14.25" customHeight="1" x14ac:dyDescent="0.25">
      <c r="A26" s="22" t="s">
        <v>43</v>
      </c>
      <c r="B26" s="12"/>
      <c r="C26" s="12"/>
      <c r="D26" s="12"/>
      <c r="E26" s="23">
        <v>0</v>
      </c>
      <c r="F26" s="24">
        <v>1</v>
      </c>
      <c r="G26" s="25">
        <v>0</v>
      </c>
      <c r="H26" s="26">
        <v>10000</v>
      </c>
      <c r="I26" s="1"/>
      <c r="K26" s="42" t="s">
        <v>22</v>
      </c>
      <c r="L26" s="43">
        <f>SUM(L22:L25)</f>
        <v>170830</v>
      </c>
      <c r="M26" s="44"/>
      <c r="N26" s="43">
        <f t="shared" si="1"/>
        <v>170830</v>
      </c>
      <c r="O26" s="43">
        <f>SUM(O22:O25)</f>
        <v>196000</v>
      </c>
    </row>
    <row r="27" spans="1:15" ht="14.25" customHeight="1" x14ac:dyDescent="0.25">
      <c r="A27" s="29" t="s">
        <v>44</v>
      </c>
      <c r="B27" s="30"/>
      <c r="C27" s="30"/>
      <c r="D27" s="30"/>
      <c r="E27" s="31">
        <v>0</v>
      </c>
      <c r="F27" s="32">
        <v>1</v>
      </c>
      <c r="G27" s="33">
        <v>0</v>
      </c>
      <c r="H27" s="34">
        <f>+E27*F27+G27</f>
        <v>0</v>
      </c>
      <c r="I27" s="1"/>
      <c r="K27" s="11" t="s">
        <v>45</v>
      </c>
      <c r="L27" s="10"/>
      <c r="M27" s="10"/>
      <c r="N27" s="10"/>
      <c r="O27" s="42">
        <f>O20+O26</f>
        <v>1113150</v>
      </c>
    </row>
    <row r="28" spans="1:15" ht="14.25" customHeight="1" x14ac:dyDescent="0.25">
      <c r="A28" s="22"/>
      <c r="B28" s="12"/>
      <c r="C28" s="12"/>
      <c r="D28" s="12"/>
      <c r="E28" s="26"/>
      <c r="F28" s="12"/>
      <c r="G28" s="12"/>
      <c r="H28" s="26"/>
      <c r="I28" s="1"/>
      <c r="K28" s="10"/>
      <c r="L28" s="10"/>
      <c r="M28" s="10"/>
      <c r="N28" s="10"/>
      <c r="O28" s="10"/>
    </row>
    <row r="29" spans="1:15" ht="14.25" customHeight="1" x14ac:dyDescent="0.25">
      <c r="A29" s="37" t="s">
        <v>46</v>
      </c>
      <c r="B29" s="12"/>
      <c r="C29" s="12"/>
      <c r="D29" s="12"/>
      <c r="E29" s="26">
        <f>SUM(E24:E27)</f>
        <v>0</v>
      </c>
      <c r="F29" s="12"/>
      <c r="G29" s="12"/>
      <c r="H29" s="26">
        <f>SUM(H24:H27)</f>
        <v>274850.46246524563</v>
      </c>
      <c r="I29" s="1"/>
      <c r="K29" s="20" t="s">
        <v>9</v>
      </c>
      <c r="L29" s="21" t="s">
        <v>10</v>
      </c>
      <c r="M29" s="21" t="s">
        <v>11</v>
      </c>
      <c r="N29" s="21" t="s">
        <v>12</v>
      </c>
      <c r="O29" s="21" t="s">
        <v>6</v>
      </c>
    </row>
    <row r="30" spans="1:15" ht="14.25" customHeight="1" x14ac:dyDescent="0.25">
      <c r="A30" s="22"/>
      <c r="B30" s="12"/>
      <c r="C30" s="12"/>
      <c r="D30" s="12"/>
      <c r="E30" s="26"/>
      <c r="F30" s="12"/>
      <c r="G30" s="12"/>
      <c r="H30" s="26"/>
      <c r="I30" s="1"/>
      <c r="K30" s="27"/>
      <c r="L30" s="28">
        <v>2025</v>
      </c>
      <c r="M30" s="28">
        <v>2025</v>
      </c>
      <c r="N30" s="21" t="s">
        <v>14</v>
      </c>
      <c r="O30" s="28">
        <v>2026</v>
      </c>
    </row>
    <row r="31" spans="1:15" ht="14.25" customHeight="1" x14ac:dyDescent="0.25">
      <c r="A31" s="22" t="s">
        <v>47</v>
      </c>
      <c r="B31" s="12"/>
      <c r="C31" s="12"/>
      <c r="D31" s="12"/>
      <c r="E31" s="23">
        <v>0</v>
      </c>
      <c r="F31" s="12"/>
      <c r="G31" s="25">
        <v>0</v>
      </c>
      <c r="H31" s="26">
        <f t="shared" ref="H31:H32" si="2">+G31</f>
        <v>0</v>
      </c>
      <c r="I31" s="1"/>
      <c r="K31" s="35" t="s">
        <v>48</v>
      </c>
      <c r="L31" s="10"/>
      <c r="M31" s="10"/>
      <c r="N31" s="10"/>
      <c r="O31" s="10"/>
    </row>
    <row r="32" spans="1:15" ht="14.25" customHeight="1" x14ac:dyDescent="0.25">
      <c r="A32" s="22" t="s">
        <v>49</v>
      </c>
      <c r="B32" s="12"/>
      <c r="C32" s="12"/>
      <c r="D32" s="12"/>
      <c r="E32" s="23">
        <v>0</v>
      </c>
      <c r="F32" s="12"/>
      <c r="G32" s="25">
        <v>0</v>
      </c>
      <c r="H32" s="26">
        <f t="shared" si="2"/>
        <v>0</v>
      </c>
      <c r="I32" s="1"/>
      <c r="K32" s="36" t="s">
        <v>50</v>
      </c>
      <c r="L32" s="36">
        <v>-63000</v>
      </c>
      <c r="M32" s="36"/>
      <c r="N32" s="36">
        <f t="shared" ref="N32:N41" si="3">L32-M32</f>
        <v>-63000</v>
      </c>
      <c r="O32" s="36">
        <v>-100000</v>
      </c>
    </row>
    <row r="33" spans="1:15" ht="14.25" customHeight="1" x14ac:dyDescent="0.25">
      <c r="A33" s="22"/>
      <c r="B33" s="12"/>
      <c r="C33" s="12"/>
      <c r="D33" s="12"/>
      <c r="E33" s="26"/>
      <c r="F33" s="12"/>
      <c r="G33" s="12"/>
      <c r="H33" s="26"/>
      <c r="I33" s="1"/>
      <c r="K33" s="36" t="s">
        <v>51</v>
      </c>
      <c r="L33" s="36">
        <v>-20796</v>
      </c>
      <c r="M33" s="36"/>
      <c r="N33" s="36">
        <f t="shared" si="3"/>
        <v>-20796</v>
      </c>
      <c r="O33" s="36">
        <v>-40000</v>
      </c>
    </row>
    <row r="34" spans="1:15" ht="14.25" customHeight="1" x14ac:dyDescent="0.25">
      <c r="A34" s="22" t="s">
        <v>52</v>
      </c>
      <c r="B34" s="12"/>
      <c r="C34" s="12"/>
      <c r="D34" s="12"/>
      <c r="E34" s="23">
        <v>0</v>
      </c>
      <c r="F34" s="12"/>
      <c r="G34" s="25">
        <v>0</v>
      </c>
      <c r="H34" s="26">
        <f t="shared" ref="H34:H35" si="4">+G34</f>
        <v>0</v>
      </c>
      <c r="I34" s="1"/>
      <c r="K34" s="36" t="s">
        <v>53</v>
      </c>
      <c r="L34" s="36">
        <v>-67532</v>
      </c>
      <c r="M34" s="36"/>
      <c r="N34" s="36">
        <f t="shared" si="3"/>
        <v>-67532</v>
      </c>
      <c r="O34" s="36">
        <v>-70000</v>
      </c>
    </row>
    <row r="35" spans="1:15" ht="14.25" customHeight="1" x14ac:dyDescent="0.25">
      <c r="A35" s="29" t="s">
        <v>54</v>
      </c>
      <c r="B35" s="30"/>
      <c r="C35" s="30"/>
      <c r="D35" s="30"/>
      <c r="E35" s="31">
        <v>0</v>
      </c>
      <c r="F35" s="30"/>
      <c r="G35" s="33">
        <v>0</v>
      </c>
      <c r="H35" s="34">
        <f t="shared" si="4"/>
        <v>0</v>
      </c>
      <c r="I35" s="1"/>
      <c r="K35" s="36" t="s">
        <v>55</v>
      </c>
      <c r="L35" s="36">
        <v>-58000</v>
      </c>
      <c r="M35" s="36"/>
      <c r="N35" s="36">
        <f t="shared" si="3"/>
        <v>-58000</v>
      </c>
      <c r="O35" s="36">
        <v>-70000</v>
      </c>
    </row>
    <row r="36" spans="1:15" ht="14.25" customHeight="1" x14ac:dyDescent="0.25">
      <c r="A36" s="22"/>
      <c r="B36" s="12"/>
      <c r="C36" s="12"/>
      <c r="D36" s="12"/>
      <c r="E36" s="26"/>
      <c r="F36" s="12"/>
      <c r="G36" s="12"/>
      <c r="H36" s="26"/>
      <c r="I36" s="1"/>
      <c r="K36" s="44" t="s">
        <v>56</v>
      </c>
      <c r="L36" s="36">
        <v>-45000</v>
      </c>
      <c r="M36" s="36"/>
      <c r="N36" s="36">
        <f t="shared" si="3"/>
        <v>-45000</v>
      </c>
      <c r="O36" s="36">
        <v>-50000</v>
      </c>
    </row>
    <row r="37" spans="1:15" ht="14.25" customHeight="1" x14ac:dyDescent="0.25">
      <c r="A37" s="37" t="s">
        <v>57</v>
      </c>
      <c r="B37" s="12"/>
      <c r="C37" s="12"/>
      <c r="D37" s="12"/>
      <c r="E37" s="26">
        <f>SUM(E29:E35)</f>
        <v>0</v>
      </c>
      <c r="F37" s="12"/>
      <c r="G37" s="12"/>
      <c r="H37" s="26">
        <f>SUM(H29:H35)</f>
        <v>274850.46246524563</v>
      </c>
      <c r="I37" s="1"/>
      <c r="K37" s="44" t="s">
        <v>58</v>
      </c>
      <c r="L37" s="36">
        <v>-20500</v>
      </c>
      <c r="M37" s="36"/>
      <c r="N37" s="36">
        <f t="shared" si="3"/>
        <v>-20500</v>
      </c>
      <c r="O37" s="36">
        <v>-40000</v>
      </c>
    </row>
    <row r="38" spans="1:15" ht="14.25" customHeight="1" x14ac:dyDescent="0.25">
      <c r="A38" s="22"/>
      <c r="B38" s="12"/>
      <c r="C38" s="12"/>
      <c r="D38" s="12"/>
      <c r="E38" s="26"/>
      <c r="F38" s="12"/>
      <c r="G38" s="12"/>
      <c r="H38" s="26"/>
      <c r="I38" s="1"/>
      <c r="K38" s="44" t="s">
        <v>59</v>
      </c>
      <c r="L38" s="36">
        <v>-23000</v>
      </c>
      <c r="M38" s="36"/>
      <c r="N38" s="36">
        <f t="shared" si="3"/>
        <v>-23000</v>
      </c>
      <c r="O38" s="36">
        <v>-23000</v>
      </c>
    </row>
    <row r="39" spans="1:15" ht="14.25" customHeight="1" x14ac:dyDescent="0.25">
      <c r="A39" s="29" t="s">
        <v>60</v>
      </c>
      <c r="B39" s="30"/>
      <c r="C39" s="30"/>
      <c r="D39" s="30"/>
      <c r="E39" s="31">
        <v>0</v>
      </c>
      <c r="F39" s="30"/>
      <c r="G39" s="30"/>
      <c r="H39" s="34"/>
      <c r="I39" s="1"/>
      <c r="K39" s="44" t="s">
        <v>61</v>
      </c>
      <c r="L39" s="36">
        <v>-13450</v>
      </c>
      <c r="M39" s="36"/>
      <c r="N39" s="36">
        <f t="shared" si="3"/>
        <v>-13450</v>
      </c>
      <c r="O39" s="36">
        <v>0</v>
      </c>
    </row>
    <row r="40" spans="1:15" ht="14.25" customHeight="1" x14ac:dyDescent="0.25">
      <c r="A40" s="22"/>
      <c r="B40" s="12"/>
      <c r="C40" s="12"/>
      <c r="D40" s="12"/>
      <c r="E40" s="26"/>
      <c r="F40" s="12"/>
      <c r="G40" s="12"/>
      <c r="H40" s="26"/>
      <c r="I40" s="1"/>
      <c r="K40" s="44" t="s">
        <v>62</v>
      </c>
      <c r="L40" s="36">
        <v>-100000</v>
      </c>
      <c r="M40" s="36"/>
      <c r="N40" s="36">
        <f t="shared" si="3"/>
        <v>-100000</v>
      </c>
      <c r="O40" s="36">
        <v>-100000</v>
      </c>
    </row>
    <row r="41" spans="1:15" ht="14.25" customHeight="1" x14ac:dyDescent="0.25">
      <c r="A41" s="37" t="s">
        <v>63</v>
      </c>
      <c r="B41" s="12"/>
      <c r="C41" s="12"/>
      <c r="D41" s="12"/>
      <c r="E41" s="26">
        <f>+E37+E39</f>
        <v>0</v>
      </c>
      <c r="F41" s="12"/>
      <c r="G41" s="12"/>
      <c r="H41" s="26">
        <f>+H37+H39</f>
        <v>274850.46246524563</v>
      </c>
      <c r="I41" s="1"/>
      <c r="K41" s="45" t="s">
        <v>64</v>
      </c>
      <c r="L41" s="46">
        <f>SUM(L32:L40)</f>
        <v>-411278</v>
      </c>
      <c r="M41" s="41"/>
      <c r="N41" s="36">
        <f t="shared" si="3"/>
        <v>-411278</v>
      </c>
      <c r="O41" s="46">
        <f>SUM(O32:O40)</f>
        <v>-493000</v>
      </c>
    </row>
    <row r="42" spans="1:15" ht="14.25" customHeight="1" x14ac:dyDescent="0.25">
      <c r="A42" s="30"/>
      <c r="B42" s="30"/>
      <c r="C42" s="30"/>
      <c r="D42" s="30"/>
      <c r="E42" s="47"/>
      <c r="F42" s="30"/>
      <c r="G42" s="30"/>
      <c r="H42" s="48"/>
      <c r="K42" s="10"/>
      <c r="L42" s="27"/>
      <c r="M42" s="27"/>
      <c r="N42" s="27"/>
      <c r="O42" s="27"/>
    </row>
    <row r="43" spans="1:15" ht="14.25" customHeight="1" x14ac:dyDescent="0.25">
      <c r="K43" s="11" t="s">
        <v>65</v>
      </c>
      <c r="L43" s="27"/>
      <c r="M43" s="27"/>
      <c r="N43" s="27"/>
      <c r="O43" s="27"/>
    </row>
    <row r="44" spans="1:15" ht="14.25" customHeight="1" x14ac:dyDescent="0.25">
      <c r="K44" s="36" t="s">
        <v>66</v>
      </c>
      <c r="L44" s="36">
        <v>-95324</v>
      </c>
      <c r="M44" s="36"/>
      <c r="N44" s="36">
        <f t="shared" ref="N44:N54" si="5">L44-M44</f>
        <v>-95324</v>
      </c>
      <c r="O44" s="36">
        <v>-50000</v>
      </c>
    </row>
    <row r="45" spans="1:15" ht="14.25" customHeight="1" x14ac:dyDescent="0.25">
      <c r="K45" s="36" t="s">
        <v>67</v>
      </c>
      <c r="L45" s="36">
        <v>-1071</v>
      </c>
      <c r="M45" s="36"/>
      <c r="N45" s="36">
        <f t="shared" si="5"/>
        <v>-1071</v>
      </c>
      <c r="O45" s="36">
        <v>-5000</v>
      </c>
    </row>
    <row r="46" spans="1:15" ht="14.25" customHeight="1" x14ac:dyDescent="0.25">
      <c r="K46" s="36" t="s">
        <v>68</v>
      </c>
      <c r="L46" s="36">
        <v>0</v>
      </c>
      <c r="M46" s="36"/>
      <c r="N46" s="36">
        <f t="shared" si="5"/>
        <v>0</v>
      </c>
      <c r="O46" s="36">
        <v>-1000</v>
      </c>
    </row>
    <row r="47" spans="1:15" ht="14.25" customHeight="1" x14ac:dyDescent="0.25">
      <c r="I47" s="49"/>
      <c r="K47" s="36" t="s">
        <v>69</v>
      </c>
      <c r="L47" s="36">
        <v>-2811</v>
      </c>
      <c r="M47" s="36"/>
      <c r="N47" s="36">
        <f t="shared" si="5"/>
        <v>-2811</v>
      </c>
      <c r="O47" s="36">
        <v>-3000</v>
      </c>
    </row>
    <row r="48" spans="1:15" ht="14.25" customHeight="1" x14ac:dyDescent="0.25">
      <c r="I48" s="49"/>
      <c r="K48" s="36" t="s">
        <v>70</v>
      </c>
      <c r="L48" s="36">
        <v>-3074</v>
      </c>
      <c r="M48" s="36"/>
      <c r="N48" s="36">
        <f t="shared" si="5"/>
        <v>-3074</v>
      </c>
      <c r="O48" s="36">
        <v>-10000</v>
      </c>
    </row>
    <row r="49" spans="1:15" ht="14.25" customHeight="1" x14ac:dyDescent="0.25">
      <c r="I49" s="49"/>
      <c r="K49" s="36" t="s">
        <v>71</v>
      </c>
      <c r="L49" s="36">
        <v>-210544</v>
      </c>
      <c r="M49" s="36"/>
      <c r="N49" s="36">
        <f t="shared" si="5"/>
        <v>-210544</v>
      </c>
      <c r="O49" s="36">
        <v>-130000</v>
      </c>
    </row>
    <row r="50" spans="1:15" ht="14.25" customHeight="1" x14ac:dyDescent="0.25">
      <c r="H50" s="50"/>
      <c r="I50" s="51"/>
      <c r="K50" s="36" t="s">
        <v>72</v>
      </c>
      <c r="L50" s="36">
        <v>-6000</v>
      </c>
      <c r="M50" s="36"/>
      <c r="N50" s="36">
        <f t="shared" si="5"/>
        <v>-6000</v>
      </c>
      <c r="O50" s="36">
        <v>-8000</v>
      </c>
    </row>
    <row r="51" spans="1:15" ht="14.25" customHeight="1" x14ac:dyDescent="0.25">
      <c r="A51" s="2"/>
      <c r="B51" s="52"/>
      <c r="C51" s="4"/>
      <c r="D51" s="4"/>
      <c r="E51" s="4"/>
      <c r="F51" s="4"/>
      <c r="G51" s="4"/>
      <c r="H51" s="53"/>
      <c r="I51" s="1"/>
      <c r="K51" s="36" t="s">
        <v>73</v>
      </c>
      <c r="L51" s="36">
        <v>-6000</v>
      </c>
      <c r="M51" s="36"/>
      <c r="N51" s="36">
        <f t="shared" si="5"/>
        <v>-6000</v>
      </c>
      <c r="O51" s="36">
        <v>-6000</v>
      </c>
    </row>
    <row r="52" spans="1:15" ht="14.25" customHeight="1" x14ac:dyDescent="0.25">
      <c r="A52" s="6"/>
      <c r="B52" s="54"/>
      <c r="C52" s="8"/>
      <c r="D52" s="8"/>
      <c r="E52" s="8"/>
      <c r="F52" s="8"/>
      <c r="G52" s="8"/>
      <c r="H52" s="9"/>
      <c r="I52" s="1"/>
      <c r="K52" s="36" t="s">
        <v>74</v>
      </c>
      <c r="L52" s="36">
        <v>-200</v>
      </c>
      <c r="M52" s="36"/>
      <c r="N52" s="36">
        <f t="shared" si="5"/>
        <v>-200</v>
      </c>
      <c r="O52" s="36">
        <v>-1000</v>
      </c>
    </row>
    <row r="53" spans="1:15" ht="14.25" customHeight="1" x14ac:dyDescent="0.25">
      <c r="A53" s="12"/>
      <c r="B53" s="12"/>
      <c r="C53" s="12"/>
      <c r="D53" s="12"/>
      <c r="E53" s="13"/>
      <c r="F53" s="14"/>
      <c r="G53" s="14"/>
      <c r="H53" s="13"/>
      <c r="I53" s="1"/>
      <c r="K53" s="44" t="s">
        <v>75</v>
      </c>
      <c r="L53" s="44">
        <v>0</v>
      </c>
      <c r="M53" s="44"/>
      <c r="N53" s="36">
        <f t="shared" si="5"/>
        <v>0</v>
      </c>
      <c r="O53" s="36">
        <v>-500</v>
      </c>
    </row>
    <row r="54" spans="1:15" ht="14.25" customHeight="1" x14ac:dyDescent="0.25">
      <c r="A54" s="15"/>
      <c r="B54" s="16"/>
      <c r="C54" s="16"/>
      <c r="D54" s="16"/>
      <c r="E54" s="17"/>
      <c r="F54" s="55"/>
      <c r="G54" s="16"/>
      <c r="H54" s="17"/>
      <c r="I54" s="1"/>
      <c r="L54" s="42">
        <f>SUM(L44:L53)</f>
        <v>-325024</v>
      </c>
      <c r="N54" s="36">
        <f t="shared" si="5"/>
        <v>-325024</v>
      </c>
      <c r="O54" s="42">
        <f>SUM(O44:O53)</f>
        <v>-214500</v>
      </c>
    </row>
    <row r="55" spans="1:15" ht="14.25" customHeight="1" x14ac:dyDescent="0.25">
      <c r="A55" s="12"/>
      <c r="B55" s="12"/>
      <c r="C55" s="12"/>
      <c r="D55" s="12"/>
      <c r="E55" s="19"/>
      <c r="F55" s="12"/>
      <c r="G55" s="12"/>
      <c r="H55" s="56"/>
      <c r="I55" s="1"/>
      <c r="K55" s="42" t="s">
        <v>28</v>
      </c>
    </row>
    <row r="56" spans="1:15" ht="14.25" customHeight="1" x14ac:dyDescent="0.25">
      <c r="A56" s="22"/>
      <c r="B56" s="12"/>
      <c r="C56" s="12"/>
      <c r="D56" s="12"/>
      <c r="E56" s="23"/>
      <c r="F56" s="12"/>
      <c r="G56" s="25"/>
      <c r="H56" s="26"/>
      <c r="I56" s="1"/>
      <c r="K56" s="44" t="s">
        <v>76</v>
      </c>
      <c r="L56" s="36">
        <v>-110800</v>
      </c>
      <c r="M56" s="36"/>
      <c r="N56" s="36">
        <f t="shared" ref="N56:N59" si="6">L56-M56</f>
        <v>-110800</v>
      </c>
      <c r="O56" s="36">
        <v>-110800</v>
      </c>
    </row>
    <row r="57" spans="1:15" ht="14.25" customHeight="1" x14ac:dyDescent="0.25">
      <c r="A57" s="22"/>
      <c r="B57" s="12"/>
      <c r="C57" s="12"/>
      <c r="D57" s="12"/>
      <c r="E57" s="23"/>
      <c r="F57" s="12"/>
      <c r="G57" s="25"/>
      <c r="H57" s="26"/>
      <c r="I57" s="1"/>
      <c r="K57" s="44" t="s">
        <v>77</v>
      </c>
      <c r="L57" s="36">
        <v>-5600</v>
      </c>
      <c r="M57" s="36"/>
      <c r="N57" s="36">
        <f t="shared" si="6"/>
        <v>-5600</v>
      </c>
      <c r="O57" s="36">
        <v>-10000</v>
      </c>
    </row>
    <row r="58" spans="1:15" ht="14.25" customHeight="1" x14ac:dyDescent="0.25">
      <c r="A58" s="22"/>
      <c r="B58" s="12"/>
      <c r="C58" s="12"/>
      <c r="D58" s="12"/>
      <c r="E58" s="23"/>
      <c r="F58" s="12"/>
      <c r="G58" s="25"/>
      <c r="H58" s="26"/>
      <c r="I58" s="1"/>
      <c r="K58" s="44" t="s">
        <v>78</v>
      </c>
      <c r="L58" s="36">
        <v>-12000</v>
      </c>
      <c r="M58" s="36"/>
      <c r="N58" s="36">
        <f t="shared" si="6"/>
        <v>-12000</v>
      </c>
      <c r="O58" s="36">
        <v>-20000</v>
      </c>
    </row>
    <row r="59" spans="1:15" ht="14.25" customHeight="1" x14ac:dyDescent="0.25">
      <c r="A59" s="29"/>
      <c r="B59" s="30"/>
      <c r="C59" s="30"/>
      <c r="D59" s="30"/>
      <c r="E59" s="31"/>
      <c r="F59" s="30"/>
      <c r="G59" s="33"/>
      <c r="H59" s="34"/>
      <c r="I59" s="1"/>
      <c r="K59" s="11" t="s">
        <v>79</v>
      </c>
      <c r="L59" s="27"/>
      <c r="M59" s="27"/>
      <c r="N59" s="27">
        <f t="shared" si="6"/>
        <v>0</v>
      </c>
      <c r="O59" s="42">
        <f>SUM(O56:O58)</f>
        <v>-140800</v>
      </c>
    </row>
    <row r="60" spans="1:15" ht="14.25" customHeight="1" x14ac:dyDescent="0.25">
      <c r="A60" s="22"/>
      <c r="B60" s="12"/>
      <c r="C60" s="12"/>
      <c r="D60" s="12"/>
      <c r="E60" s="26"/>
      <c r="F60" s="12"/>
      <c r="G60" s="12"/>
      <c r="H60" s="26"/>
      <c r="I60" s="1"/>
    </row>
    <row r="61" spans="1:15" ht="14.25" customHeight="1" x14ac:dyDescent="0.25">
      <c r="A61" s="37"/>
      <c r="B61" s="12"/>
      <c r="C61" s="12"/>
      <c r="D61" s="12"/>
      <c r="E61" s="26"/>
      <c r="F61" s="12"/>
      <c r="G61" s="12"/>
      <c r="H61" s="26"/>
      <c r="I61" s="1"/>
    </row>
    <row r="62" spans="1:15" ht="14.25" customHeight="1" x14ac:dyDescent="0.25">
      <c r="A62" s="22"/>
      <c r="B62" s="12"/>
      <c r="C62" s="12"/>
      <c r="D62" s="12"/>
      <c r="E62" s="26"/>
      <c r="F62" s="12"/>
      <c r="G62" s="12"/>
      <c r="H62" s="26"/>
      <c r="I62" s="57">
        <f>+I94-I66</f>
        <v>0</v>
      </c>
    </row>
    <row r="63" spans="1:15" ht="14.25" customHeight="1" x14ac:dyDescent="0.25">
      <c r="A63" s="22"/>
      <c r="B63" s="12"/>
      <c r="C63" s="12"/>
      <c r="D63" s="12"/>
      <c r="E63" s="23"/>
      <c r="F63" s="58"/>
      <c r="G63" s="25"/>
      <c r="H63" s="26"/>
      <c r="I63" s="1"/>
    </row>
    <row r="64" spans="1:15" ht="14.25" customHeight="1" x14ac:dyDescent="0.25">
      <c r="A64" s="22"/>
      <c r="B64" s="12"/>
      <c r="C64" s="12"/>
      <c r="D64" s="12"/>
      <c r="E64" s="23"/>
      <c r="F64" s="58"/>
      <c r="G64" s="25"/>
      <c r="H64" s="26"/>
      <c r="I64" s="1"/>
    </row>
    <row r="65" spans="1:9" ht="14.25" customHeight="1" x14ac:dyDescent="0.25">
      <c r="A65" s="22"/>
      <c r="B65" s="12"/>
      <c r="C65" s="12"/>
      <c r="D65" s="12"/>
      <c r="E65" s="23"/>
      <c r="F65" s="58"/>
      <c r="G65" s="25"/>
      <c r="H65" s="26"/>
      <c r="I65" s="1"/>
    </row>
    <row r="66" spans="1:9" ht="14.25" customHeight="1" x14ac:dyDescent="0.25">
      <c r="A66" s="29"/>
      <c r="B66" s="30"/>
      <c r="C66" s="30"/>
      <c r="D66" s="30"/>
      <c r="E66" s="31"/>
      <c r="F66" s="30"/>
      <c r="G66" s="30"/>
      <c r="H66" s="34"/>
      <c r="I66" s="57">
        <f>+H61+H63+H64+H65</f>
        <v>0</v>
      </c>
    </row>
    <row r="67" spans="1:9" ht="14.25" customHeight="1" x14ac:dyDescent="0.25">
      <c r="A67" s="22"/>
      <c r="B67" s="12"/>
      <c r="C67" s="12"/>
      <c r="D67" s="12"/>
      <c r="E67" s="26"/>
      <c r="F67" s="12"/>
      <c r="G67" s="12"/>
      <c r="H67" s="26"/>
      <c r="I67" s="1"/>
    </row>
    <row r="68" spans="1:9" ht="14.25" customHeight="1" x14ac:dyDescent="0.25">
      <c r="A68" s="37"/>
      <c r="B68" s="12"/>
      <c r="C68" s="12"/>
      <c r="D68" s="12"/>
      <c r="E68" s="26"/>
      <c r="F68" s="12"/>
      <c r="G68" s="12"/>
      <c r="H68" s="26"/>
      <c r="I68" s="1"/>
    </row>
    <row r="69" spans="1:9" ht="14.25" customHeight="1" x14ac:dyDescent="0.25">
      <c r="A69" s="37"/>
      <c r="B69" s="12"/>
      <c r="C69" s="12"/>
      <c r="D69" s="12"/>
      <c r="E69" s="26"/>
      <c r="F69" s="12"/>
      <c r="G69" s="12"/>
      <c r="H69" s="26"/>
      <c r="I69" s="1"/>
    </row>
    <row r="70" spans="1:9" ht="14.25" customHeight="1" x14ac:dyDescent="0.25">
      <c r="A70" s="59"/>
      <c r="B70" s="16"/>
      <c r="C70" s="16"/>
      <c r="D70" s="16"/>
      <c r="E70" s="60"/>
      <c r="F70" s="16"/>
      <c r="G70" s="16"/>
      <c r="H70" s="60"/>
      <c r="I70" s="1"/>
    </row>
    <row r="71" spans="1:9" ht="14.25" customHeight="1" x14ac:dyDescent="0.25">
      <c r="A71" s="22"/>
      <c r="B71" s="12"/>
      <c r="C71" s="12"/>
      <c r="D71" s="12"/>
      <c r="E71" s="26"/>
      <c r="F71" s="12"/>
      <c r="G71" s="12"/>
      <c r="H71" s="26"/>
      <c r="I71" s="1"/>
    </row>
    <row r="72" spans="1:9" ht="14.25" customHeight="1" x14ac:dyDescent="0.25">
      <c r="A72" s="22"/>
      <c r="B72" s="12"/>
      <c r="C72" s="12"/>
      <c r="D72" s="12"/>
      <c r="E72" s="23"/>
      <c r="F72" s="12"/>
      <c r="G72" s="25"/>
      <c r="H72" s="26"/>
      <c r="I72" s="1"/>
    </row>
    <row r="73" spans="1:9" ht="14.25" customHeight="1" x14ac:dyDescent="0.25">
      <c r="A73" s="22"/>
      <c r="B73" s="12"/>
      <c r="C73" s="12"/>
      <c r="D73" s="12"/>
      <c r="E73" s="23"/>
      <c r="F73" s="12"/>
      <c r="G73" s="25"/>
      <c r="H73" s="26"/>
      <c r="I73" s="1"/>
    </row>
    <row r="74" spans="1:9" ht="14.25" customHeight="1" x14ac:dyDescent="0.25">
      <c r="A74" s="22"/>
      <c r="B74" s="12"/>
      <c r="C74" s="12"/>
      <c r="D74" s="12"/>
      <c r="E74" s="23"/>
      <c r="F74" s="12"/>
      <c r="G74" s="25"/>
      <c r="H74" s="26"/>
      <c r="I74" s="1"/>
    </row>
    <row r="75" spans="1:9" ht="14.25" customHeight="1" x14ac:dyDescent="0.25">
      <c r="A75" s="29"/>
      <c r="B75" s="30"/>
      <c r="C75" s="30"/>
      <c r="D75" s="30"/>
      <c r="E75" s="31"/>
      <c r="F75" s="30"/>
      <c r="G75" s="30"/>
      <c r="H75" s="34"/>
      <c r="I75" s="1"/>
    </row>
    <row r="76" spans="1:9" ht="14.25" customHeight="1" x14ac:dyDescent="0.25">
      <c r="A76" s="22"/>
      <c r="B76" s="12"/>
      <c r="C76" s="12"/>
      <c r="D76" s="12"/>
      <c r="E76" s="26"/>
      <c r="F76" s="12"/>
      <c r="G76" s="12"/>
      <c r="H76" s="26"/>
      <c r="I76" s="1"/>
    </row>
    <row r="77" spans="1:9" ht="14.25" customHeight="1" x14ac:dyDescent="0.25">
      <c r="A77" s="37"/>
      <c r="B77" s="12"/>
      <c r="C77" s="12"/>
      <c r="D77" s="12"/>
      <c r="E77" s="26"/>
      <c r="F77" s="12"/>
      <c r="G77" s="12"/>
      <c r="H77" s="26"/>
      <c r="I77" s="1"/>
    </row>
    <row r="78" spans="1:9" ht="14.25" customHeight="1" x14ac:dyDescent="0.25">
      <c r="A78" s="22"/>
      <c r="B78" s="12"/>
      <c r="C78" s="12"/>
      <c r="D78" s="12"/>
      <c r="E78" s="26"/>
      <c r="F78" s="12"/>
      <c r="G78" s="12"/>
      <c r="H78" s="26"/>
      <c r="I78" s="1"/>
    </row>
    <row r="79" spans="1:9" ht="14.25" customHeight="1" x14ac:dyDescent="0.25">
      <c r="A79" s="22"/>
      <c r="B79" s="12"/>
      <c r="C79" s="12"/>
      <c r="D79" s="12"/>
      <c r="E79" s="23"/>
      <c r="F79" s="12"/>
      <c r="G79" s="12"/>
      <c r="H79" s="26"/>
      <c r="I79" s="1"/>
    </row>
    <row r="80" spans="1:9" ht="14.25" customHeight="1" x14ac:dyDescent="0.25">
      <c r="A80" s="29"/>
      <c r="B80" s="30"/>
      <c r="C80" s="30"/>
      <c r="D80" s="30"/>
      <c r="E80" s="31"/>
      <c r="F80" s="30"/>
      <c r="G80" s="30"/>
      <c r="H80" s="34"/>
      <c r="I80" s="1"/>
    </row>
    <row r="81" spans="1:9" ht="14.25" customHeight="1" x14ac:dyDescent="0.25">
      <c r="A81" s="22"/>
      <c r="B81" s="12"/>
      <c r="C81" s="12"/>
      <c r="D81" s="12"/>
      <c r="E81" s="26"/>
      <c r="F81" s="12"/>
      <c r="G81" s="12"/>
      <c r="H81" s="26"/>
      <c r="I81" s="1"/>
    </row>
    <row r="82" spans="1:9" ht="14.25" customHeight="1" x14ac:dyDescent="0.25">
      <c r="A82" s="37"/>
      <c r="B82" s="12"/>
      <c r="C82" s="12"/>
      <c r="D82" s="12"/>
      <c r="E82" s="26"/>
      <c r="F82" s="12"/>
      <c r="G82" s="12"/>
      <c r="H82" s="26"/>
      <c r="I82" s="1"/>
    </row>
    <row r="83" spans="1:9" ht="14.25" customHeight="1" x14ac:dyDescent="0.25">
      <c r="A83" s="22"/>
      <c r="B83" s="12"/>
      <c r="C83" s="12"/>
      <c r="D83" s="12"/>
      <c r="E83" s="26"/>
      <c r="F83" s="12"/>
      <c r="G83" s="12"/>
      <c r="H83" s="26"/>
      <c r="I83" s="1"/>
    </row>
    <row r="84" spans="1:9" ht="14.25" customHeight="1" x14ac:dyDescent="0.25">
      <c r="A84" s="29"/>
      <c r="B84" s="30"/>
      <c r="C84" s="30"/>
      <c r="D84" s="30"/>
      <c r="E84" s="31"/>
      <c r="F84" s="30"/>
      <c r="G84" s="33"/>
      <c r="H84" s="34"/>
      <c r="I84" s="1"/>
    </row>
    <row r="85" spans="1:9" ht="14.25" customHeight="1" x14ac:dyDescent="0.25">
      <c r="A85" s="22"/>
      <c r="B85" s="12"/>
      <c r="C85" s="12"/>
      <c r="D85" s="12"/>
      <c r="E85" s="26"/>
      <c r="F85" s="12"/>
      <c r="G85" s="12"/>
      <c r="H85" s="26"/>
      <c r="I85" s="1"/>
    </row>
    <row r="86" spans="1:9" ht="14.25" customHeight="1" x14ac:dyDescent="0.25">
      <c r="A86" s="37"/>
      <c r="B86" s="12"/>
      <c r="C86" s="12"/>
      <c r="D86" s="12"/>
      <c r="E86" s="26"/>
      <c r="F86" s="12"/>
      <c r="G86" s="12"/>
      <c r="H86" s="26"/>
      <c r="I86" s="1"/>
    </row>
    <row r="87" spans="1:9" ht="14.25" customHeight="1" x14ac:dyDescent="0.25">
      <c r="A87" s="22"/>
      <c r="B87" s="12"/>
      <c r="C87" s="12"/>
      <c r="D87" s="12"/>
      <c r="E87" s="26"/>
      <c r="F87" s="12"/>
      <c r="G87" s="12"/>
      <c r="H87" s="26"/>
      <c r="I87" s="1"/>
    </row>
    <row r="88" spans="1:9" ht="14.25" customHeight="1" x14ac:dyDescent="0.25">
      <c r="A88" s="22"/>
      <c r="B88" s="12"/>
      <c r="C88" s="12"/>
      <c r="D88" s="12"/>
      <c r="E88" s="23"/>
      <c r="F88" s="12"/>
      <c r="G88" s="25"/>
      <c r="H88" s="26"/>
      <c r="I88" s="1"/>
    </row>
    <row r="89" spans="1:9" ht="14.25" customHeight="1" x14ac:dyDescent="0.25">
      <c r="A89" s="29"/>
      <c r="B89" s="30"/>
      <c r="C89" s="30"/>
      <c r="D89" s="30"/>
      <c r="E89" s="31"/>
      <c r="F89" s="30"/>
      <c r="G89" s="33"/>
      <c r="H89" s="34"/>
      <c r="I89" s="1"/>
    </row>
    <row r="90" spans="1:9" ht="14.25" customHeight="1" x14ac:dyDescent="0.25">
      <c r="A90" s="22"/>
      <c r="B90" s="12"/>
      <c r="C90" s="12"/>
      <c r="D90" s="12"/>
      <c r="E90" s="26"/>
      <c r="F90" s="12"/>
      <c r="G90" s="12"/>
      <c r="H90" s="26"/>
      <c r="I90" s="1"/>
    </row>
    <row r="91" spans="1:9" ht="14.25" customHeight="1" x14ac:dyDescent="0.25">
      <c r="A91" s="37"/>
      <c r="B91" s="12"/>
      <c r="C91" s="12"/>
      <c r="D91" s="12"/>
      <c r="E91" s="26"/>
      <c r="F91" s="12"/>
      <c r="G91" s="12"/>
      <c r="H91" s="26"/>
      <c r="I91" s="1"/>
    </row>
    <row r="92" spans="1:9" ht="14.25" customHeight="1" x14ac:dyDescent="0.25">
      <c r="A92" s="22"/>
      <c r="B92" s="12"/>
      <c r="C92" s="12"/>
      <c r="D92" s="12"/>
      <c r="E92" s="61"/>
      <c r="F92" s="12"/>
      <c r="G92" s="12"/>
      <c r="H92" s="61"/>
      <c r="I92" s="1"/>
    </row>
    <row r="93" spans="1:9" ht="14.25" customHeight="1" x14ac:dyDescent="0.25">
      <c r="A93" s="22"/>
      <c r="B93" s="12"/>
      <c r="C93" s="12"/>
      <c r="D93" s="12"/>
      <c r="E93" s="23"/>
      <c r="F93" s="58"/>
      <c r="G93" s="25"/>
      <c r="H93" s="26"/>
      <c r="I93" s="1"/>
    </row>
    <row r="94" spans="1:9" ht="14.25" customHeight="1" x14ac:dyDescent="0.25">
      <c r="A94" s="29"/>
      <c r="B94" s="30"/>
      <c r="C94" s="30"/>
      <c r="D94" s="30"/>
      <c r="E94" s="31"/>
      <c r="F94" s="62"/>
      <c r="G94" s="33"/>
      <c r="H94" s="34"/>
      <c r="I94" s="57">
        <f>+H77+H82+H86+H89+H96</f>
        <v>0</v>
      </c>
    </row>
    <row r="95" spans="1:9" ht="14.25" customHeight="1" x14ac:dyDescent="0.25">
      <c r="A95" s="22"/>
      <c r="B95" s="12"/>
      <c r="C95" s="12"/>
      <c r="D95" s="12"/>
      <c r="E95" s="26"/>
      <c r="F95" s="12"/>
      <c r="G95" s="12"/>
      <c r="H95" s="26"/>
    </row>
    <row r="96" spans="1:9" ht="14.25" customHeight="1" x14ac:dyDescent="0.25">
      <c r="A96" s="37"/>
      <c r="B96" s="12"/>
      <c r="C96" s="12"/>
      <c r="D96" s="12"/>
      <c r="E96" s="26"/>
      <c r="F96" s="12"/>
      <c r="G96" s="12"/>
      <c r="H96" s="26"/>
    </row>
    <row r="97" spans="1:8" ht="14.25" customHeight="1" x14ac:dyDescent="0.25">
      <c r="A97" s="22"/>
      <c r="B97" s="12"/>
      <c r="C97" s="12"/>
      <c r="D97" s="12"/>
      <c r="E97" s="61"/>
      <c r="F97" s="12"/>
      <c r="G97" s="12"/>
      <c r="H97" s="61"/>
    </row>
    <row r="98" spans="1:8" ht="14.25" customHeight="1" x14ac:dyDescent="0.25">
      <c r="A98" s="59"/>
      <c r="B98" s="16"/>
      <c r="C98" s="16"/>
      <c r="D98" s="16"/>
      <c r="E98" s="60"/>
      <c r="F98" s="16"/>
      <c r="G98" s="16"/>
      <c r="H98" s="60"/>
    </row>
    <row r="99" spans="1:8" ht="14.25" customHeight="1" x14ac:dyDescent="0.25"/>
    <row r="100" spans="1:8" ht="14.25" customHeight="1" x14ac:dyDescent="0.25"/>
    <row r="101" spans="1:8" ht="14.25" customHeight="1" x14ac:dyDescent="0.25"/>
    <row r="102" spans="1:8" ht="14.25" customHeight="1" x14ac:dyDescent="0.25"/>
    <row r="103" spans="1:8" ht="14.25" customHeight="1" x14ac:dyDescent="0.25"/>
    <row r="104" spans="1:8" ht="14.25" customHeight="1" x14ac:dyDescent="0.25"/>
    <row r="105" spans="1:8" ht="14.25" customHeight="1" x14ac:dyDescent="0.25"/>
    <row r="106" spans="1:8" ht="14.25" customHeight="1" x14ac:dyDescent="0.25"/>
    <row r="107" spans="1:8" ht="14.25" customHeight="1" x14ac:dyDescent="0.25"/>
    <row r="108" spans="1:8" ht="14.25" customHeight="1" x14ac:dyDescent="0.25"/>
    <row r="109" spans="1:8" ht="14.25" customHeight="1" x14ac:dyDescent="0.25"/>
    <row r="110" spans="1:8" ht="14.25" customHeight="1" x14ac:dyDescent="0.25"/>
    <row r="111" spans="1:8" ht="14.25" customHeight="1" x14ac:dyDescent="0.25"/>
    <row r="112" spans="1:8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Budget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Bilos Yonakhir</dc:creator>
  <cp:lastModifiedBy>Bilos Yonakhir</cp:lastModifiedBy>
  <dcterms:created xsi:type="dcterms:W3CDTF">2023-03-25T07:46:36Z</dcterms:created>
  <dcterms:modified xsi:type="dcterms:W3CDTF">2026-02-17T07:31:14Z</dcterms:modified>
</cp:coreProperties>
</file>